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Банное" sheetId="2" r:id="rId1"/>
    <sheet name="Сабакты" sheetId="1" r:id="rId2"/>
  </sheets>
  <calcPr calcId="145621"/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<sst xmlns="http://schemas.openxmlformats.org/spreadsheetml/2006/main" count="33" uniqueCount="18">
  <si>
    <t>№ образца</t>
  </si>
  <si>
    <t>Пирит, %</t>
  </si>
  <si>
    <t>Кальцит, %</t>
  </si>
  <si>
    <t>Доломит, %</t>
  </si>
  <si>
    <t>Гипс, %</t>
  </si>
  <si>
    <t>Глубина, см</t>
  </si>
  <si>
    <t>Кристобалит, %</t>
  </si>
  <si>
    <t>Тридимит, %</t>
  </si>
  <si>
    <t>Хлорит, %</t>
  </si>
  <si>
    <t>Альбит, %</t>
  </si>
  <si>
    <t>Кварц, %</t>
  </si>
  <si>
    <t>Смешаннослойные глинистые слои, %</t>
  </si>
  <si>
    <t>Микроклин, %</t>
  </si>
  <si>
    <t>Роговая обманка, %</t>
  </si>
  <si>
    <t>Слюда, %</t>
  </si>
  <si>
    <t>Каолинит, %</t>
  </si>
  <si>
    <t>Тальк, %</t>
  </si>
  <si>
    <t>Арагонит,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</si>
</sst>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1" fontId="3" fillId="7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8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G1" zoomScaleNormal="100" workbookViewId="0">
      <selection activeCell="H41" sqref="H41"/>
    </sheetView>
  </sheetViews>
  <sheetFormatPr defaultRowHeight="15" x14ac:dyDescent="0.25"/>
  <cols>
    <col min="1" max="1" width="14.7109375" customWidth="1"/>
    <col min="2" max="2" width="15" customWidth="1"/>
    <col min="4" max="4" width="15" customWidth="1"/>
    <col min="5" max="5" width="14.140625" customWidth="1"/>
    <col min="6" max="6" width="11.28515625" customWidth="1"/>
    <col min="7" max="7" width="13" customWidth="1"/>
    <col min="8" max="8" width="13.7109375" customWidth="1"/>
    <col min="10" max="10" width="11.42578125" customWidth="1"/>
    <col min="12" max="12" width="19.7109375" customWidth="1"/>
    <col min="13" max="13" width="11.85546875" customWidth="1"/>
    <col min="14" max="14" width="11.42578125" customWidth="1"/>
    <col min="15" max="15" width="10.85546875" customWidth="1"/>
    <col min="16" max="16" width="12.28515625" customWidth="1"/>
  </cols>
  <sheetData>
    <row r="1" spans="1:18" ht="25.5" x14ac:dyDescent="0.25">
      <c r="A1" s="7" t="s">
        <v>0</v>
      </c>
      <c r="B1" s="5" t="s">
        <v>5</v>
      </c>
      <c r="C1" s="4" t="s">
        <v>1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12</v>
      </c>
      <c r="I1" s="4" t="s">
        <v>16</v>
      </c>
      <c r="J1" s="4" t="s">
        <v>14</v>
      </c>
      <c r="K1" s="4" t="s">
        <v>10</v>
      </c>
      <c r="L1" s="4" t="s">
        <v>11</v>
      </c>
      <c r="M1" s="4" t="s">
        <v>13</v>
      </c>
      <c r="N1" s="4" t="s">
        <v>2</v>
      </c>
      <c r="O1" s="4" t="s">
        <v>3</v>
      </c>
      <c r="P1" s="4" t="s">
        <v>17</v>
      </c>
      <c r="Q1" s="4" t="s">
        <v>4</v>
      </c>
    </row>
    <row r="2" spans="1:18" x14ac:dyDescent="0.25">
      <c r="A2" s="6">
        <v>503</v>
      </c>
      <c r="B2" s="9">
        <v>6</v>
      </c>
      <c r="C2" s="3"/>
      <c r="D2" s="3">
        <v>2.1052230000000001</v>
      </c>
      <c r="E2" s="3">
        <v>8.3257940000000001</v>
      </c>
      <c r="F2" s="3">
        <v>7.243627</v>
      </c>
      <c r="G2" s="3">
        <v>27.728839999999998</v>
      </c>
      <c r="H2" s="3">
        <v>6.6975379999999998</v>
      </c>
      <c r="I2" s="3">
        <v>4.355645</v>
      </c>
      <c r="J2" s="3">
        <v>9.3267600000000002</v>
      </c>
      <c r="K2" s="3">
        <v>21.309420000000003</v>
      </c>
      <c r="L2" s="3">
        <v>12.907150000000001</v>
      </c>
      <c r="M2" s="3"/>
      <c r="N2" s="3"/>
      <c r="O2" s="3"/>
      <c r="P2" s="3"/>
      <c r="Q2" s="3"/>
    </row>
    <row r="3" spans="1:18" x14ac:dyDescent="0.25">
      <c r="A3" s="6">
        <v>513</v>
      </c>
      <c r="B3" s="9">
        <v>26</v>
      </c>
      <c r="C3" s="3"/>
      <c r="D3" s="3">
        <v>2.5256349999999999</v>
      </c>
      <c r="E3" s="3">
        <v>5.738632</v>
      </c>
      <c r="F3" s="3">
        <v>6.0632590000000004</v>
      </c>
      <c r="G3" s="3">
        <v>18.756489999999999</v>
      </c>
      <c r="H3" s="3">
        <v>7.9132009999999999</v>
      </c>
      <c r="I3" s="3">
        <v>7.652209</v>
      </c>
      <c r="J3" s="3">
        <v>8.8347910000000009</v>
      </c>
      <c r="K3" s="3">
        <v>21.349999999999998</v>
      </c>
      <c r="L3" s="3">
        <v>17.416989999999998</v>
      </c>
      <c r="M3" s="3"/>
      <c r="N3" s="3"/>
      <c r="O3" s="3"/>
      <c r="P3" s="3"/>
      <c r="Q3" s="3">
        <v>3.7487769999999996</v>
      </c>
      <c r="R3" s="21"/>
    </row>
    <row r="4" spans="1:18" x14ac:dyDescent="0.25">
      <c r="A4" s="6">
        <v>523</v>
      </c>
      <c r="B4" s="9">
        <v>46</v>
      </c>
      <c r="C4" s="3"/>
      <c r="D4" s="3">
        <v>2.2685140000000001</v>
      </c>
      <c r="E4" s="3">
        <v>4.6795349999999996</v>
      </c>
      <c r="F4" s="3">
        <v>6.5081389999999999</v>
      </c>
      <c r="G4" s="3">
        <v>28.921320000000001</v>
      </c>
      <c r="H4" s="3">
        <v>5.8283000000000005</v>
      </c>
      <c r="I4" s="3">
        <v>3.422663</v>
      </c>
      <c r="J4" s="3">
        <v>12.503410000000001</v>
      </c>
      <c r="K4" s="3">
        <v>16.39922</v>
      </c>
      <c r="L4" s="3">
        <v>15.343819999999999</v>
      </c>
      <c r="M4" s="3"/>
      <c r="N4" s="3"/>
      <c r="O4" s="3"/>
      <c r="P4" s="3"/>
      <c r="Q4" s="3">
        <v>4.1250670000000005</v>
      </c>
      <c r="R4" s="21"/>
    </row>
    <row r="5" spans="1:18" x14ac:dyDescent="0.25">
      <c r="A5" s="6">
        <v>533</v>
      </c>
      <c r="B5" s="9">
        <v>66</v>
      </c>
      <c r="C5" s="3"/>
      <c r="D5" s="3">
        <v>1.350921</v>
      </c>
      <c r="E5" s="3">
        <v>4.2845620000000002</v>
      </c>
      <c r="F5" s="3">
        <v>6.5364409999999999</v>
      </c>
      <c r="G5" s="3">
        <v>27.244859999999999</v>
      </c>
      <c r="H5" s="3">
        <v>6.8876019999999993</v>
      </c>
      <c r="I5" s="3">
        <v>5.5334960000000004</v>
      </c>
      <c r="J5" s="3">
        <v>7.960877</v>
      </c>
      <c r="K5" s="3">
        <v>26.340639999999997</v>
      </c>
      <c r="L5" s="3">
        <v>13.860600000000002</v>
      </c>
      <c r="M5" s="3"/>
      <c r="N5" s="3"/>
      <c r="O5" s="3"/>
      <c r="P5" s="3"/>
      <c r="Q5" s="3"/>
      <c r="R5" s="21"/>
    </row>
    <row r="6" spans="1:18" x14ac:dyDescent="0.25">
      <c r="A6" s="6">
        <v>543</v>
      </c>
      <c r="B6" s="14">
        <v>86</v>
      </c>
      <c r="C6" s="3">
        <v>1</v>
      </c>
      <c r="D6" s="3">
        <v>1.8422319999999999</v>
      </c>
      <c r="E6" s="3">
        <v>5.9834009999999997</v>
      </c>
      <c r="F6" s="3">
        <v>5.8593609999999998</v>
      </c>
      <c r="G6" s="3">
        <v>29.170760000000001</v>
      </c>
      <c r="H6" s="3">
        <v>5.9600869999999997</v>
      </c>
      <c r="I6" s="3">
        <v>5.5748569999999997</v>
      </c>
      <c r="J6" s="3">
        <v>8.8469770000000008</v>
      </c>
      <c r="K6" s="3">
        <v>18.455260000000003</v>
      </c>
      <c r="L6" s="3">
        <v>17.486080000000001</v>
      </c>
      <c r="M6" s="3"/>
      <c r="N6" s="3"/>
      <c r="O6" s="3"/>
      <c r="P6" s="3"/>
      <c r="Q6" s="3"/>
      <c r="R6" s="21"/>
    </row>
    <row r="7" spans="1:18" x14ac:dyDescent="0.25">
      <c r="A7" s="6">
        <v>553</v>
      </c>
      <c r="B7" s="14">
        <v>106</v>
      </c>
      <c r="C7" s="3">
        <v>1</v>
      </c>
      <c r="D7" s="3">
        <v>1.7661010000000001</v>
      </c>
      <c r="E7" s="3">
        <v>5.5064259999999994</v>
      </c>
      <c r="F7" s="3">
        <v>5.8001529999999999</v>
      </c>
      <c r="G7" s="3">
        <v>23.779429999999998</v>
      </c>
      <c r="H7" s="3">
        <v>8.3647530000000003</v>
      </c>
      <c r="I7" s="3">
        <v>5.4586480000000002</v>
      </c>
      <c r="J7" s="3">
        <v>13.955919999999999</v>
      </c>
      <c r="K7" s="3">
        <v>16.364000000000001</v>
      </c>
      <c r="L7" s="3">
        <v>18.533060000000003</v>
      </c>
      <c r="M7" s="3"/>
      <c r="N7" s="3"/>
      <c r="O7" s="3"/>
      <c r="P7" s="3"/>
      <c r="Q7" s="3"/>
      <c r="R7" s="21"/>
    </row>
    <row r="8" spans="1:18" x14ac:dyDescent="0.25">
      <c r="A8" s="6">
        <v>563</v>
      </c>
      <c r="B8" s="14">
        <v>126</v>
      </c>
      <c r="C8" s="3"/>
      <c r="D8" s="3">
        <v>1.241703</v>
      </c>
      <c r="E8" s="3">
        <v>4.1829340000000004</v>
      </c>
      <c r="F8" s="3">
        <v>7.4044609999999995</v>
      </c>
      <c r="G8" s="3">
        <v>23.24316</v>
      </c>
      <c r="H8" s="3">
        <v>9.8029729999999997</v>
      </c>
      <c r="I8" s="3">
        <v>5.754054</v>
      </c>
      <c r="J8" s="3">
        <v>12.769620000000002</v>
      </c>
      <c r="K8" s="3">
        <v>21.230360000000001</v>
      </c>
      <c r="L8" s="3">
        <v>14.370730000000002</v>
      </c>
      <c r="M8" s="3"/>
      <c r="N8" s="3"/>
      <c r="O8" s="3"/>
      <c r="P8" s="3"/>
      <c r="Q8" s="3"/>
      <c r="R8" s="21"/>
    </row>
    <row r="9" spans="1:18" x14ac:dyDescent="0.25">
      <c r="A9" s="6">
        <v>573</v>
      </c>
      <c r="B9" s="14">
        <v>146</v>
      </c>
      <c r="C9" s="3">
        <v>0.95732549999999994</v>
      </c>
      <c r="D9" s="3">
        <v>1.6091390000000001</v>
      </c>
      <c r="E9" s="3">
        <v>5.2004389999999994</v>
      </c>
      <c r="F9" s="3">
        <v>5.6283449999999995</v>
      </c>
      <c r="G9" s="3">
        <v>25.510719999999999</v>
      </c>
      <c r="H9" s="3"/>
      <c r="I9" s="3"/>
      <c r="J9" s="3">
        <v>5.3724630000000007</v>
      </c>
      <c r="K9" s="3">
        <v>27.1387</v>
      </c>
      <c r="L9" s="3">
        <v>10.41578</v>
      </c>
      <c r="M9" s="3"/>
      <c r="N9" s="3">
        <v>16.297039999999999</v>
      </c>
      <c r="O9" s="3">
        <v>1.8700290000000002</v>
      </c>
      <c r="P9" s="3"/>
      <c r="Q9" s="3"/>
      <c r="R9" s="21"/>
    </row>
    <row r="10" spans="1:18" x14ac:dyDescent="0.25">
      <c r="A10" s="6">
        <v>583</v>
      </c>
      <c r="B10" s="14">
        <v>166</v>
      </c>
      <c r="C10" s="3"/>
      <c r="D10" s="3">
        <v>1.481887</v>
      </c>
      <c r="E10" s="3">
        <v>2.7288030000000001</v>
      </c>
      <c r="F10" s="3">
        <v>9.1315049999999989</v>
      </c>
      <c r="G10" s="3">
        <v>21.82011</v>
      </c>
      <c r="H10" s="3">
        <v>9.1934870000000011</v>
      </c>
      <c r="I10" s="3">
        <v>3.5917570000000003</v>
      </c>
      <c r="J10" s="3">
        <v>12.134459999999999</v>
      </c>
      <c r="K10" s="3">
        <v>22.075230000000001</v>
      </c>
      <c r="L10" s="3">
        <v>15.02482</v>
      </c>
      <c r="M10" s="3"/>
      <c r="N10" s="3">
        <v>2.8179369999999997</v>
      </c>
      <c r="O10" s="3"/>
      <c r="P10" s="3"/>
      <c r="Q10" s="3"/>
      <c r="R10" s="21"/>
    </row>
    <row r="11" spans="1:18" x14ac:dyDescent="0.25">
      <c r="A11" s="6">
        <v>593</v>
      </c>
      <c r="B11" s="14">
        <v>186</v>
      </c>
      <c r="C11" s="3">
        <v>0.95244130000000005</v>
      </c>
      <c r="D11" s="3">
        <v>1.5856780000000001</v>
      </c>
      <c r="E11" s="3">
        <v>3.6853480000000003</v>
      </c>
      <c r="F11" s="3">
        <v>6.8361219999999996</v>
      </c>
      <c r="G11" s="3">
        <v>25.225239999999999</v>
      </c>
      <c r="H11" s="3">
        <v>7.6508320000000003</v>
      </c>
      <c r="I11" s="3">
        <v>6.0800640000000001</v>
      </c>
      <c r="J11" s="3">
        <v>13.353280000000002</v>
      </c>
      <c r="K11" s="3">
        <v>19.67971</v>
      </c>
      <c r="L11" s="3">
        <v>13.524949999999999</v>
      </c>
      <c r="M11" s="3"/>
      <c r="N11" s="3"/>
      <c r="O11" s="3">
        <v>1.4263250000000001</v>
      </c>
      <c r="P11" s="3"/>
      <c r="Q11" s="3"/>
      <c r="R11" s="21"/>
    </row>
    <row r="12" spans="1:18" x14ac:dyDescent="0.25">
      <c r="A12" s="6">
        <v>603</v>
      </c>
      <c r="B12" s="14">
        <v>206</v>
      </c>
      <c r="C12" s="3">
        <v>1.1451309999999999</v>
      </c>
      <c r="D12" s="3">
        <v>1.5948090000000001</v>
      </c>
      <c r="E12" s="3">
        <v>2.5026830000000002</v>
      </c>
      <c r="F12" s="3">
        <v>7.7105930000000003</v>
      </c>
      <c r="G12" s="3">
        <v>26.196550000000002</v>
      </c>
      <c r="H12" s="3"/>
      <c r="I12" s="3">
        <v>5.5148339999999996</v>
      </c>
      <c r="J12" s="3">
        <v>15.13438</v>
      </c>
      <c r="K12" s="3">
        <v>25.162939999999999</v>
      </c>
      <c r="L12" s="3">
        <v>15.038070000000001</v>
      </c>
      <c r="M12" s="3"/>
      <c r="N12" s="3"/>
      <c r="O12" s="3"/>
      <c r="P12" s="3"/>
      <c r="Q12" s="3"/>
      <c r="R12" s="21"/>
    </row>
    <row r="13" spans="1:18" x14ac:dyDescent="0.25">
      <c r="A13" s="6">
        <v>613</v>
      </c>
      <c r="B13" s="14">
        <v>226</v>
      </c>
      <c r="C13" s="3">
        <v>0.92578520000000009</v>
      </c>
      <c r="D13" s="3">
        <v>0.74431840000000005</v>
      </c>
      <c r="E13" s="3">
        <v>2.3855500000000003</v>
      </c>
      <c r="F13" s="3">
        <v>9.6227499999999999</v>
      </c>
      <c r="G13" s="3">
        <v>24.831880000000002</v>
      </c>
      <c r="H13" s="3"/>
      <c r="I13" s="3">
        <v>3.8426630000000004</v>
      </c>
      <c r="J13" s="3">
        <v>11.411799999999999</v>
      </c>
      <c r="K13" s="3">
        <v>28.390650000000001</v>
      </c>
      <c r="L13" s="3">
        <v>15.1143</v>
      </c>
      <c r="M13" s="3"/>
      <c r="N13" s="3">
        <v>2.7303029999999997</v>
      </c>
      <c r="O13" s="3"/>
      <c r="P13" s="3"/>
      <c r="Q13" s="3"/>
      <c r="R13" s="21"/>
    </row>
    <row r="14" spans="1:18" x14ac:dyDescent="0.25">
      <c r="A14" s="6">
        <v>623</v>
      </c>
      <c r="B14" s="14">
        <v>246</v>
      </c>
      <c r="C14" s="3">
        <v>1.5292210000000002</v>
      </c>
      <c r="D14" s="3">
        <v>1.6442809999999999</v>
      </c>
      <c r="E14" s="3">
        <v>1.9871159999999999</v>
      </c>
      <c r="F14" s="3">
        <v>8.563244000000001</v>
      </c>
      <c r="G14" s="3">
        <v>23.830770000000001</v>
      </c>
      <c r="H14" s="3"/>
      <c r="I14" s="3">
        <v>4.4140369999999995</v>
      </c>
      <c r="J14" s="3">
        <v>7.8993709999999995</v>
      </c>
      <c r="K14" s="3">
        <v>23.73394</v>
      </c>
      <c r="L14" s="3">
        <v>13.94562</v>
      </c>
      <c r="M14" s="3">
        <v>6.6850950000000005</v>
      </c>
      <c r="N14" s="3">
        <v>3.4879260000000003</v>
      </c>
      <c r="O14" s="3">
        <v>2.2793770000000002</v>
      </c>
      <c r="P14" s="3"/>
      <c r="Q14" s="3"/>
      <c r="R14" s="21"/>
    </row>
    <row r="15" spans="1:18" x14ac:dyDescent="0.25">
      <c r="A15" s="6">
        <v>633</v>
      </c>
      <c r="B15" s="14">
        <v>266</v>
      </c>
      <c r="C15" s="3">
        <v>1.1935009999999999</v>
      </c>
      <c r="D15" s="3">
        <v>1.404228</v>
      </c>
      <c r="E15" s="3">
        <v>3.7081729999999999</v>
      </c>
      <c r="F15" s="3">
        <v>8.8214760000000005</v>
      </c>
      <c r="G15" s="3">
        <v>24.22447</v>
      </c>
      <c r="H15" s="3"/>
      <c r="I15" s="3">
        <v>3.6610879999999999</v>
      </c>
      <c r="J15" s="3">
        <v>14.514859999999999</v>
      </c>
      <c r="K15" s="3">
        <v>23.86966</v>
      </c>
      <c r="L15" s="3">
        <v>17.01576</v>
      </c>
      <c r="M15" s="3"/>
      <c r="N15" s="3"/>
      <c r="O15" s="3">
        <v>1.5867709999999999</v>
      </c>
      <c r="P15" s="3"/>
      <c r="Q15" s="3"/>
      <c r="R15" s="21"/>
    </row>
    <row r="16" spans="1:18" x14ac:dyDescent="0.25">
      <c r="A16" s="6">
        <v>643</v>
      </c>
      <c r="B16" s="14">
        <v>286</v>
      </c>
      <c r="C16" s="3">
        <v>1.4512880000000001</v>
      </c>
      <c r="D16" s="3">
        <v>1.037941</v>
      </c>
      <c r="E16" s="3">
        <v>2.20113</v>
      </c>
      <c r="F16" s="3">
        <v>7.0587319999999991</v>
      </c>
      <c r="G16" s="3">
        <v>19.864229999999999</v>
      </c>
      <c r="H16" s="3"/>
      <c r="I16" s="3">
        <v>3.9499550000000001</v>
      </c>
      <c r="J16" s="3">
        <v>13.536200000000001</v>
      </c>
      <c r="K16" s="3">
        <v>25.029269999999997</v>
      </c>
      <c r="L16" s="3">
        <v>13.683010000000001</v>
      </c>
      <c r="M16" s="3"/>
      <c r="N16" s="3">
        <v>10.62222</v>
      </c>
      <c r="O16" s="3">
        <v>1.5660150000000002</v>
      </c>
      <c r="P16" s="3"/>
      <c r="Q16" s="3"/>
      <c r="R16" s="21"/>
    </row>
    <row r="17" spans="1:18" x14ac:dyDescent="0.25">
      <c r="A17" s="6">
        <v>653</v>
      </c>
      <c r="B17" s="14">
        <v>306</v>
      </c>
      <c r="C17" s="3">
        <v>0.88782949999999994</v>
      </c>
      <c r="D17" s="3">
        <v>1.1359889999999999</v>
      </c>
      <c r="E17" s="3">
        <v>2.4295230000000001</v>
      </c>
      <c r="F17" s="3">
        <v>9.7527509999999999</v>
      </c>
      <c r="G17" s="3">
        <v>23.220180000000003</v>
      </c>
      <c r="H17" s="3"/>
      <c r="I17" s="3">
        <v>5.2728479999999998</v>
      </c>
      <c r="J17" s="3">
        <v>13.09923</v>
      </c>
      <c r="K17" s="3">
        <v>25.348399999999998</v>
      </c>
      <c r="L17" s="3">
        <v>15.550130000000001</v>
      </c>
      <c r="M17" s="3"/>
      <c r="N17" s="3">
        <v>1.757053</v>
      </c>
      <c r="O17" s="3">
        <v>1.546076</v>
      </c>
      <c r="P17" s="3"/>
      <c r="Q17" s="3"/>
      <c r="R17" s="21"/>
    </row>
    <row r="18" spans="1:18" x14ac:dyDescent="0.25">
      <c r="A18" s="6">
        <v>663</v>
      </c>
      <c r="B18" s="13">
        <v>326</v>
      </c>
      <c r="C18" s="3">
        <v>1.1486390000000002</v>
      </c>
      <c r="D18" s="3">
        <v>0.89453199999999999</v>
      </c>
      <c r="E18" s="3">
        <v>2.1951049999999999</v>
      </c>
      <c r="F18" s="3">
        <v>7.6314779999999995</v>
      </c>
      <c r="G18" s="3">
        <v>15.379909999999999</v>
      </c>
      <c r="H18" s="3">
        <v>7.3061980000000002</v>
      </c>
      <c r="I18" s="3">
        <v>2.0640269999999998</v>
      </c>
      <c r="J18" s="3">
        <v>8.8170990000000007</v>
      </c>
      <c r="K18" s="3">
        <v>21</v>
      </c>
      <c r="L18" s="3">
        <v>12.769970000000001</v>
      </c>
      <c r="M18" s="3"/>
      <c r="N18" s="3">
        <v>20.037410000000001</v>
      </c>
      <c r="O18" s="3"/>
      <c r="P18" s="3"/>
      <c r="Q18" s="3"/>
      <c r="R18" s="21"/>
    </row>
    <row r="19" spans="1:18" x14ac:dyDescent="0.25">
      <c r="A19" s="6">
        <v>673</v>
      </c>
      <c r="B19" s="13">
        <v>346</v>
      </c>
      <c r="C19" s="3">
        <v>1.1971290000000001</v>
      </c>
      <c r="D19" s="3">
        <v>1.0620689999999999</v>
      </c>
      <c r="E19" s="3">
        <v>2.3044220000000002</v>
      </c>
      <c r="F19" s="3">
        <v>9.7317059999999991</v>
      </c>
      <c r="G19" s="3">
        <v>19.91009</v>
      </c>
      <c r="H19" s="3">
        <v>8.3572370000000014</v>
      </c>
      <c r="I19" s="3">
        <v>4.524896</v>
      </c>
      <c r="J19" s="3">
        <v>9.5190470000000005</v>
      </c>
      <c r="K19" s="3">
        <v>25.5838</v>
      </c>
      <c r="L19" s="3">
        <v>15.19529</v>
      </c>
      <c r="M19" s="3"/>
      <c r="N19" s="3">
        <v>2.6143159999999996</v>
      </c>
      <c r="O19" s="3"/>
      <c r="P19" s="3"/>
      <c r="Q19" s="3"/>
      <c r="R19" s="21"/>
    </row>
    <row r="20" spans="1:18" x14ac:dyDescent="0.25">
      <c r="A20" s="6">
        <v>683</v>
      </c>
      <c r="B20" s="13">
        <v>366</v>
      </c>
      <c r="C20" s="3">
        <v>1.542432</v>
      </c>
      <c r="D20" s="3">
        <v>1.3822030000000001</v>
      </c>
      <c r="E20" s="3">
        <v>2.3013329999999996</v>
      </c>
      <c r="F20" s="3">
        <v>8.7938349999999996</v>
      </c>
      <c r="G20" s="3">
        <v>25.933060000000001</v>
      </c>
      <c r="H20" s="3"/>
      <c r="I20" s="3"/>
      <c r="J20" s="3"/>
      <c r="K20" s="3">
        <v>28.71518</v>
      </c>
      <c r="L20" s="3">
        <v>18.266470000000002</v>
      </c>
      <c r="M20" s="3"/>
      <c r="N20" s="3">
        <v>12.33179</v>
      </c>
      <c r="O20" s="3">
        <v>0.73370000000000002</v>
      </c>
      <c r="P20" s="3"/>
      <c r="Q20" s="3"/>
      <c r="R20" s="21"/>
    </row>
    <row r="21" spans="1:18" x14ac:dyDescent="0.25">
      <c r="A21" s="6">
        <v>693</v>
      </c>
      <c r="B21" s="13">
        <v>386</v>
      </c>
      <c r="C21" s="3">
        <v>2.2433519999999998</v>
      </c>
      <c r="D21" s="3">
        <v>1.2345109999999999</v>
      </c>
      <c r="E21" s="3">
        <v>2.4181970000000002</v>
      </c>
      <c r="F21" s="3">
        <v>7.5298409999999993</v>
      </c>
      <c r="G21" s="3">
        <v>20.35106</v>
      </c>
      <c r="H21" s="3"/>
      <c r="I21" s="3">
        <v>4.0279400000000001</v>
      </c>
      <c r="J21" s="3">
        <v>9.9395919999999993</v>
      </c>
      <c r="K21" s="3">
        <v>23.67652</v>
      </c>
      <c r="L21" s="3">
        <v>17.133770000000002</v>
      </c>
      <c r="M21" s="3"/>
      <c r="N21" s="3">
        <v>9.6982520000000001</v>
      </c>
      <c r="O21" s="3">
        <v>1.746963</v>
      </c>
      <c r="P21" s="3"/>
      <c r="Q21" s="3"/>
      <c r="R21" s="21"/>
    </row>
    <row r="22" spans="1:18" x14ac:dyDescent="0.25">
      <c r="A22" s="6">
        <v>703</v>
      </c>
      <c r="B22" s="12">
        <v>406</v>
      </c>
      <c r="C22" s="3">
        <v>1.1827860000000001</v>
      </c>
      <c r="D22" s="3">
        <v>1.1984939999999999</v>
      </c>
      <c r="E22" s="3">
        <v>2.176952</v>
      </c>
      <c r="F22" s="3">
        <v>11.11286</v>
      </c>
      <c r="G22" s="3">
        <v>22.183320000000002</v>
      </c>
      <c r="H22" s="3"/>
      <c r="I22" s="3">
        <v>4.0499470000000004</v>
      </c>
      <c r="J22" s="3">
        <v>12.6525</v>
      </c>
      <c r="K22" s="3">
        <v>29.353560000000002</v>
      </c>
      <c r="L22" s="3">
        <v>13.988529999999999</v>
      </c>
      <c r="M22" s="3"/>
      <c r="N22" s="3"/>
      <c r="O22" s="3">
        <v>2.1010369999999998</v>
      </c>
      <c r="P22" s="3"/>
      <c r="Q22" s="3"/>
      <c r="R22" s="21"/>
    </row>
    <row r="23" spans="1:18" x14ac:dyDescent="0.25">
      <c r="A23" s="6">
        <v>713</v>
      </c>
      <c r="B23" s="12">
        <v>426</v>
      </c>
      <c r="C23" s="3">
        <v>2.1288149999999999</v>
      </c>
      <c r="D23" s="3">
        <v>0.99653139999999996</v>
      </c>
      <c r="E23" s="3">
        <v>1.9174329999999999</v>
      </c>
      <c r="F23" s="3">
        <v>9.309565000000001</v>
      </c>
      <c r="G23" s="3">
        <v>23.736689999999999</v>
      </c>
      <c r="H23" s="3"/>
      <c r="I23" s="3">
        <v>2.7910730000000004</v>
      </c>
      <c r="J23" s="3">
        <v>11.601609999999999</v>
      </c>
      <c r="K23" s="3">
        <v>27.463749999999997</v>
      </c>
      <c r="L23" s="3">
        <v>14.827850000000002</v>
      </c>
      <c r="M23" s="3"/>
      <c r="N23" s="3">
        <v>4.3991879999999997</v>
      </c>
      <c r="O23" s="3">
        <v>0.82750219999999997</v>
      </c>
      <c r="P23" s="3"/>
      <c r="Q23" s="3"/>
      <c r="R23" s="21"/>
    </row>
    <row r="24" spans="1:18" x14ac:dyDescent="0.25">
      <c r="A24" s="6">
        <v>723</v>
      </c>
      <c r="B24" s="12">
        <v>446</v>
      </c>
      <c r="C24" s="3">
        <v>1.5591079999999999</v>
      </c>
      <c r="D24" s="3">
        <v>0.72074709999999997</v>
      </c>
      <c r="E24" s="3">
        <v>1.4840720000000001</v>
      </c>
      <c r="F24" s="3">
        <v>7.0112240000000003</v>
      </c>
      <c r="G24" s="3">
        <v>27.267299999999999</v>
      </c>
      <c r="H24" s="3"/>
      <c r="I24" s="3">
        <v>2.6844489999999999</v>
      </c>
      <c r="J24" s="3">
        <v>9.750121</v>
      </c>
      <c r="K24" s="3">
        <v>27.191959999999998</v>
      </c>
      <c r="L24" s="3">
        <v>14.701030000000001</v>
      </c>
      <c r="M24" s="3"/>
      <c r="N24" s="3">
        <v>6.9817649999999993</v>
      </c>
      <c r="O24" s="3">
        <v>0.64822409999999997</v>
      </c>
      <c r="P24" s="3"/>
      <c r="Q24" s="3"/>
      <c r="R24" s="21"/>
    </row>
    <row r="25" spans="1:18" x14ac:dyDescent="0.25">
      <c r="A25" s="6">
        <v>733</v>
      </c>
      <c r="B25" s="12">
        <v>466</v>
      </c>
      <c r="C25" s="3">
        <v>0.89972530000000006</v>
      </c>
      <c r="D25" s="3"/>
      <c r="E25" s="3"/>
      <c r="F25" s="3">
        <v>9.0318319999999996</v>
      </c>
      <c r="G25" s="3">
        <v>18.73949</v>
      </c>
      <c r="H25" s="3"/>
      <c r="I25" s="3">
        <v>4.2531600000000003</v>
      </c>
      <c r="J25" s="3">
        <v>10.79194</v>
      </c>
      <c r="K25" s="3">
        <v>30.227429999999998</v>
      </c>
      <c r="L25" s="3">
        <v>7.7807989999999991</v>
      </c>
      <c r="M25" s="3"/>
      <c r="N25" s="3">
        <v>10.0519</v>
      </c>
      <c r="O25" s="3">
        <v>0.94764329999999997</v>
      </c>
      <c r="P25" s="3">
        <v>7.2760690000000006</v>
      </c>
      <c r="Q25" s="3"/>
      <c r="R25" s="21"/>
    </row>
    <row r="26" spans="1:18" x14ac:dyDescent="0.25">
      <c r="A26" s="6">
        <v>743</v>
      </c>
      <c r="B26" s="12">
        <v>486</v>
      </c>
      <c r="C26" s="3">
        <v>2.005423</v>
      </c>
      <c r="D26" s="3"/>
      <c r="E26" s="3"/>
      <c r="F26" s="3">
        <v>7.6216389999999992</v>
      </c>
      <c r="G26" s="3">
        <v>17.132110000000001</v>
      </c>
      <c r="H26" s="3"/>
      <c r="I26" s="3">
        <v>2.7561499999999999</v>
      </c>
      <c r="J26" s="3">
        <v>9.1553369999999994</v>
      </c>
      <c r="K26" s="3">
        <v>25.313980000000001</v>
      </c>
      <c r="L26" s="3">
        <v>12.2493</v>
      </c>
      <c r="M26" s="3">
        <v>5.5233470000000002</v>
      </c>
      <c r="N26" s="3">
        <v>10.756060000000002</v>
      </c>
      <c r="O26" s="3">
        <v>1.1963649999999999</v>
      </c>
      <c r="P26" s="3">
        <v>6.2902870000000002</v>
      </c>
      <c r="Q26" s="3"/>
      <c r="R26" s="21"/>
    </row>
    <row r="27" spans="1:18" x14ac:dyDescent="0.25">
      <c r="A27" s="6">
        <v>753</v>
      </c>
      <c r="B27" s="12">
        <v>506</v>
      </c>
      <c r="C27" s="3">
        <v>1.763501</v>
      </c>
      <c r="D27" s="3"/>
      <c r="E27" s="3"/>
      <c r="F27" s="3">
        <v>7.3158479999999999</v>
      </c>
      <c r="G27" s="3">
        <v>14.591699999999999</v>
      </c>
      <c r="H27" s="3"/>
      <c r="I27" s="3"/>
      <c r="J27" s="3">
        <v>9.8784609999999997</v>
      </c>
      <c r="K27" s="3">
        <v>25.632139999999996</v>
      </c>
      <c r="L27" s="3">
        <v>9.4710249999999991</v>
      </c>
      <c r="M27" s="3"/>
      <c r="N27" s="3">
        <v>27.280169999999998</v>
      </c>
      <c r="O27" s="3">
        <v>1</v>
      </c>
      <c r="P27" s="3">
        <v>4.0135339999999999</v>
      </c>
      <c r="Q27" s="3"/>
      <c r="R27" s="21"/>
    </row>
    <row r="28" spans="1:18" x14ac:dyDescent="0.25">
      <c r="M28" s="21"/>
      <c r="N28" s="21"/>
      <c r="O28" s="22"/>
      <c r="P28" s="21"/>
      <c r="Q28" s="21"/>
      <c r="R28" s="21"/>
    </row>
    <row r="29" spans="1:18" x14ac:dyDescent="0.25">
      <c r="M29" s="21"/>
      <c r="N29" s="21"/>
      <c r="O29" s="22"/>
      <c r="P29" s="21"/>
      <c r="Q29" s="21"/>
      <c r="R29" s="21"/>
    </row>
    <row r="30" spans="1:18" x14ac:dyDescent="0.25">
      <c r="M30" s="21"/>
      <c r="N30" s="21"/>
      <c r="O30" s="22"/>
      <c r="P30" s="21"/>
      <c r="Q30" s="21"/>
      <c r="R30" s="21"/>
    </row>
    <row r="31" spans="1:18" x14ac:dyDescent="0.25">
      <c r="M31" s="21"/>
      <c r="N31" s="21"/>
      <c r="O31" s="21"/>
      <c r="P31" s="21"/>
      <c r="Q31" s="21"/>
      <c r="R31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G1" zoomScale="85" zoomScaleNormal="85" workbookViewId="0">
      <selection activeCell="W15" sqref="W15"/>
    </sheetView>
  </sheetViews>
  <sheetFormatPr defaultRowHeight="15" x14ac:dyDescent="0.25"/>
  <cols>
    <col min="1" max="1" width="11.85546875" customWidth="1"/>
    <col min="2" max="2" width="15.5703125" customWidth="1"/>
    <col min="3" max="3" width="12" customWidth="1"/>
    <col min="4" max="4" width="14.85546875" customWidth="1"/>
    <col min="5" max="5" width="15" customWidth="1"/>
    <col min="6" max="6" width="11.42578125" customWidth="1"/>
    <col min="7" max="7" width="10.28515625" customWidth="1"/>
    <col min="8" max="8" width="11.42578125" customWidth="1"/>
    <col min="9" max="9" width="21" customWidth="1"/>
    <col min="12" max="12" width="13.7109375" customWidth="1"/>
    <col min="13" max="13" width="19.7109375" customWidth="1"/>
    <col min="14" max="15" width="12.28515625" customWidth="1"/>
    <col min="17" max="17" width="12.140625" customWidth="1"/>
  </cols>
  <sheetData>
    <row r="1" spans="1:17" ht="25.5" x14ac:dyDescent="0.25">
      <c r="A1" s="10" t="s">
        <v>0</v>
      </c>
      <c r="B1" s="5" t="s">
        <v>5</v>
      </c>
      <c r="C1" s="5" t="s">
        <v>1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11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2</v>
      </c>
      <c r="O1" s="5" t="s">
        <v>3</v>
      </c>
      <c r="P1" s="5" t="s">
        <v>4</v>
      </c>
    </row>
    <row r="2" spans="1:17" x14ac:dyDescent="0.25">
      <c r="A2" s="8">
        <v>403</v>
      </c>
      <c r="B2" s="1">
        <f>3*2</f>
        <v>6</v>
      </c>
      <c r="C2" s="2">
        <v>2</v>
      </c>
      <c r="D2" s="2">
        <v>4.6337839999999995</v>
      </c>
      <c r="E2" s="2">
        <v>21.069760000000002</v>
      </c>
      <c r="F2" s="2">
        <v>11.95406</v>
      </c>
      <c r="G2" s="2">
        <v>22.076550000000001</v>
      </c>
      <c r="H2" s="2">
        <v>37.938459999999999</v>
      </c>
      <c r="I2" s="2"/>
      <c r="J2" s="2"/>
      <c r="K2" s="2"/>
      <c r="L2" s="2"/>
      <c r="M2" s="2"/>
      <c r="N2" s="2"/>
      <c r="O2" s="2"/>
      <c r="P2" s="2"/>
    </row>
    <row r="3" spans="1:17" x14ac:dyDescent="0.25">
      <c r="A3" s="8">
        <v>412</v>
      </c>
      <c r="B3" s="1">
        <f>12*2</f>
        <v>24</v>
      </c>
      <c r="C3" s="2">
        <v>1.9719629999999999</v>
      </c>
      <c r="D3" s="2">
        <v>3.927613</v>
      </c>
      <c r="E3" s="2">
        <v>13.104550000000001</v>
      </c>
      <c r="F3" s="2">
        <v>9.5531900000000007</v>
      </c>
      <c r="G3" s="2">
        <v>27.171770000000002</v>
      </c>
      <c r="H3" s="2">
        <v>19.85971</v>
      </c>
      <c r="I3" s="2">
        <v>24.411200000000001</v>
      </c>
      <c r="J3" s="2"/>
      <c r="K3" s="2"/>
      <c r="L3" s="2"/>
      <c r="M3" s="2"/>
      <c r="N3" s="2"/>
      <c r="O3" s="2"/>
      <c r="P3" s="2"/>
      <c r="Q3" s="21"/>
    </row>
    <row r="4" spans="1:17" x14ac:dyDescent="0.25">
      <c r="A4" s="8">
        <v>423</v>
      </c>
      <c r="B4" s="1">
        <f>23*2</f>
        <v>46</v>
      </c>
      <c r="C4" s="2"/>
      <c r="D4" s="2">
        <v>1.2645949999999999</v>
      </c>
      <c r="E4" s="2">
        <v>5.1073590000000006</v>
      </c>
      <c r="F4" s="2">
        <v>10.61829</v>
      </c>
      <c r="G4" s="2">
        <v>16.88984</v>
      </c>
      <c r="H4" s="2">
        <v>14.00182</v>
      </c>
      <c r="I4" s="2"/>
      <c r="J4" s="2"/>
      <c r="K4" s="2"/>
      <c r="L4" s="2"/>
      <c r="M4" s="2"/>
      <c r="N4" s="2">
        <v>52.118099999999998</v>
      </c>
      <c r="O4" s="2"/>
      <c r="P4" s="2"/>
      <c r="Q4" s="21"/>
    </row>
    <row r="5" spans="1:17" x14ac:dyDescent="0.25">
      <c r="A5" s="8">
        <v>430</v>
      </c>
      <c r="B5" s="19">
        <f>30*2</f>
        <v>60</v>
      </c>
      <c r="C5" s="2">
        <v>1.4385510000000001</v>
      </c>
      <c r="D5" s="2"/>
      <c r="E5" s="2"/>
      <c r="F5" s="2">
        <v>17.632829999999998</v>
      </c>
      <c r="G5" s="2">
        <v>30.026180000000004</v>
      </c>
      <c r="H5" s="2">
        <v>32.445230000000002</v>
      </c>
      <c r="I5" s="2">
        <v>12.88958</v>
      </c>
      <c r="J5" s="2"/>
      <c r="K5" s="2"/>
      <c r="L5" s="2"/>
      <c r="M5" s="2"/>
      <c r="N5" s="2">
        <v>1.8692730000000002</v>
      </c>
      <c r="O5" s="2">
        <v>3.6983620000000004</v>
      </c>
      <c r="P5" s="2"/>
      <c r="Q5" s="21"/>
    </row>
    <row r="6" spans="1:17" x14ac:dyDescent="0.25">
      <c r="A6" s="8">
        <v>433</v>
      </c>
      <c r="B6" s="19">
        <f>33*2</f>
        <v>66</v>
      </c>
      <c r="C6" s="2">
        <v>2.4955509999999999</v>
      </c>
      <c r="D6" s="2">
        <v>1.351785</v>
      </c>
      <c r="E6" s="2">
        <v>6.8918330000000001</v>
      </c>
      <c r="F6" s="2">
        <v>10.529640000000001</v>
      </c>
      <c r="G6" s="2">
        <v>23.252600000000001</v>
      </c>
      <c r="H6" s="2">
        <v>30.054300000000001</v>
      </c>
      <c r="I6" s="2">
        <v>8.9912539999999996</v>
      </c>
      <c r="J6" s="2"/>
      <c r="K6" s="2">
        <v>7.8126500000000005</v>
      </c>
      <c r="L6" s="2"/>
      <c r="M6" s="2">
        <v>8.6203959999999995</v>
      </c>
      <c r="N6" s="2"/>
      <c r="O6" s="2"/>
      <c r="P6" s="2"/>
      <c r="Q6" s="21"/>
    </row>
    <row r="7" spans="1:17" x14ac:dyDescent="0.25">
      <c r="A7" s="8">
        <v>436</v>
      </c>
      <c r="B7" s="19">
        <f>36*2</f>
        <v>72</v>
      </c>
      <c r="C7" s="2"/>
      <c r="D7" s="2"/>
      <c r="E7" s="2"/>
      <c r="F7" s="2">
        <v>15.360609999999999</v>
      </c>
      <c r="G7" s="2">
        <v>27.609729999999999</v>
      </c>
      <c r="H7" s="2">
        <v>31.18477</v>
      </c>
      <c r="I7" s="2">
        <v>14.33694</v>
      </c>
      <c r="J7" s="2"/>
      <c r="K7" s="2"/>
      <c r="L7" s="2"/>
      <c r="M7" s="2"/>
      <c r="N7" s="2">
        <v>2.5913520000000001</v>
      </c>
      <c r="O7" s="2">
        <v>1</v>
      </c>
      <c r="P7" s="2">
        <v>8.4481660000000005</v>
      </c>
      <c r="Q7" s="21"/>
    </row>
    <row r="8" spans="1:17" x14ac:dyDescent="0.25">
      <c r="A8" s="8">
        <v>443</v>
      </c>
      <c r="B8" s="19">
        <f>43*2</f>
        <v>86</v>
      </c>
      <c r="C8" s="2">
        <v>1.181503</v>
      </c>
      <c r="D8" s="2">
        <v>3.1018080000000001</v>
      </c>
      <c r="E8" s="2">
        <v>10.743410000000001</v>
      </c>
      <c r="F8" s="2">
        <v>11.66291</v>
      </c>
      <c r="G8" s="2">
        <v>22.821169999999999</v>
      </c>
      <c r="H8" s="2">
        <v>20.570820000000001</v>
      </c>
      <c r="I8" s="2">
        <v>22.2166</v>
      </c>
      <c r="J8" s="2"/>
      <c r="K8" s="2"/>
      <c r="L8" s="2"/>
      <c r="M8" s="2"/>
      <c r="N8" s="2">
        <v>6.2541099999999998</v>
      </c>
      <c r="O8" s="2">
        <v>1.4476610000000001</v>
      </c>
      <c r="P8" s="2"/>
      <c r="Q8" s="21"/>
    </row>
    <row r="9" spans="1:17" x14ac:dyDescent="0.25">
      <c r="A9" s="8">
        <v>448</v>
      </c>
      <c r="B9" s="19">
        <f>48*2</f>
        <v>96</v>
      </c>
      <c r="C9" s="2">
        <v>2.800233</v>
      </c>
      <c r="D9" s="2"/>
      <c r="E9" s="2"/>
      <c r="F9" s="2">
        <v>10.23968</v>
      </c>
      <c r="G9" s="2">
        <v>22.125510000000002</v>
      </c>
      <c r="H9" s="2">
        <v>18.808479999999999</v>
      </c>
      <c r="I9" s="2">
        <v>6.249396</v>
      </c>
      <c r="J9" s="2"/>
      <c r="K9" s="2"/>
      <c r="L9" s="2"/>
      <c r="M9" s="2"/>
      <c r="N9" s="2">
        <v>38.072899999999997</v>
      </c>
      <c r="O9" s="2">
        <v>1.7037910000000001</v>
      </c>
      <c r="P9" s="2"/>
      <c r="Q9" s="21"/>
    </row>
    <row r="10" spans="1:17" x14ac:dyDescent="0.25">
      <c r="A10" s="8">
        <v>453</v>
      </c>
      <c r="B10" s="19">
        <f>53*2</f>
        <v>106</v>
      </c>
      <c r="C10" s="2">
        <v>1.6969859999999999</v>
      </c>
      <c r="D10" s="2">
        <v>2.9694129999999999</v>
      </c>
      <c r="E10" s="2">
        <v>9.438683000000001</v>
      </c>
      <c r="F10" s="2">
        <v>14.952199999999999</v>
      </c>
      <c r="G10" s="2">
        <v>22.45262</v>
      </c>
      <c r="H10" s="2">
        <v>21.46509</v>
      </c>
      <c r="I10" s="2">
        <v>14.929080000000001</v>
      </c>
      <c r="J10" s="2"/>
      <c r="K10" s="2"/>
      <c r="L10" s="2"/>
      <c r="M10" s="2"/>
      <c r="N10" s="2">
        <v>10.48429</v>
      </c>
      <c r="O10" s="2">
        <v>1.6116360000000001</v>
      </c>
      <c r="P10" s="2"/>
      <c r="Q10" s="21"/>
    </row>
    <row r="11" spans="1:17" x14ac:dyDescent="0.25">
      <c r="A11" s="8">
        <v>460</v>
      </c>
      <c r="B11" s="19">
        <f>60*2</f>
        <v>120</v>
      </c>
      <c r="C11" s="2">
        <v>1.87985</v>
      </c>
      <c r="D11" s="2"/>
      <c r="E11" s="2"/>
      <c r="F11" s="2">
        <v>15.446630000000001</v>
      </c>
      <c r="G11" s="2">
        <v>26.944279999999999</v>
      </c>
      <c r="H11" s="2">
        <v>30.35924</v>
      </c>
      <c r="I11" s="2">
        <v>6.1572059999999995</v>
      </c>
      <c r="J11" s="2"/>
      <c r="K11" s="2"/>
      <c r="L11" s="2">
        <v>17.33943</v>
      </c>
      <c r="M11" s="2"/>
      <c r="N11" s="2"/>
      <c r="O11" s="2">
        <v>1.8733650000000002</v>
      </c>
      <c r="P11" s="2"/>
      <c r="Q11" s="21"/>
    </row>
    <row r="12" spans="1:17" x14ac:dyDescent="0.25">
      <c r="A12" s="8">
        <v>463</v>
      </c>
      <c r="B12" s="19">
        <f>63*2</f>
        <v>126</v>
      </c>
      <c r="C12" s="2">
        <v>2.031155</v>
      </c>
      <c r="D12" s="2">
        <v>1.6391739999999999</v>
      </c>
      <c r="E12" s="2">
        <v>3.8401749999999999</v>
      </c>
      <c r="F12" s="2">
        <v>10.63542</v>
      </c>
      <c r="G12" s="2">
        <v>30.888650000000002</v>
      </c>
      <c r="H12" s="2">
        <v>34.731909999999999</v>
      </c>
      <c r="I12" s="2">
        <v>13.921790000000001</v>
      </c>
      <c r="J12" s="2"/>
      <c r="K12" s="2"/>
      <c r="L12" s="2"/>
      <c r="M12" s="2"/>
      <c r="N12" s="2">
        <v>1.3433010000000001</v>
      </c>
      <c r="O12" s="2">
        <v>0.96841189999999999</v>
      </c>
      <c r="P12" s="2"/>
      <c r="Q12" s="21"/>
    </row>
    <row r="13" spans="1:17" x14ac:dyDescent="0.25">
      <c r="A13" s="8">
        <v>465</v>
      </c>
      <c r="B13" s="19">
        <f>65*2</f>
        <v>130</v>
      </c>
      <c r="C13" s="2">
        <v>2.5937380000000001</v>
      </c>
      <c r="D13" s="2"/>
      <c r="E13" s="2"/>
      <c r="F13" s="2">
        <v>11.24715</v>
      </c>
      <c r="G13" s="2">
        <v>27.358969999999999</v>
      </c>
      <c r="H13" s="2">
        <v>33.797870000000003</v>
      </c>
      <c r="I13" s="2">
        <v>7.361777</v>
      </c>
      <c r="J13" s="2"/>
      <c r="K13" s="2"/>
      <c r="L13" s="2">
        <v>10.806330000000001</v>
      </c>
      <c r="M13" s="2"/>
      <c r="N13" s="2">
        <v>4.192107</v>
      </c>
      <c r="O13" s="2">
        <v>2.6420569999999999</v>
      </c>
      <c r="P13" s="2"/>
      <c r="Q13" s="21"/>
    </row>
    <row r="14" spans="1:17" x14ac:dyDescent="0.25">
      <c r="A14" s="8">
        <v>467</v>
      </c>
      <c r="B14" s="19">
        <f>67*2</f>
        <v>134</v>
      </c>
      <c r="C14" s="2">
        <v>4.23407</v>
      </c>
      <c r="D14" s="2"/>
      <c r="E14" s="2"/>
      <c r="F14" s="2">
        <v>12.500210000000001</v>
      </c>
      <c r="G14" s="2">
        <v>27.580090000000002</v>
      </c>
      <c r="H14" s="2">
        <v>32.867849999999997</v>
      </c>
      <c r="I14" s="2">
        <v>10.49281</v>
      </c>
      <c r="J14" s="2"/>
      <c r="K14" s="2"/>
      <c r="L14" s="2"/>
      <c r="M14" s="2"/>
      <c r="N14" s="2">
        <v>10.44697</v>
      </c>
      <c r="O14" s="2">
        <v>1.8779980000000003</v>
      </c>
      <c r="P14" s="2"/>
      <c r="Q14" s="21"/>
    </row>
    <row r="15" spans="1:17" x14ac:dyDescent="0.25">
      <c r="A15" s="8">
        <v>470</v>
      </c>
      <c r="B15" s="19">
        <f>70*2</f>
        <v>140</v>
      </c>
      <c r="C15" s="2">
        <v>4.9621180000000003</v>
      </c>
      <c r="D15" s="2"/>
      <c r="E15" s="2"/>
      <c r="F15" s="2">
        <v>12.245710000000001</v>
      </c>
      <c r="G15" s="2">
        <v>32.747779999999999</v>
      </c>
      <c r="H15" s="2">
        <v>34.159410000000001</v>
      </c>
      <c r="I15" s="2">
        <v>7.8433539999999997</v>
      </c>
      <c r="J15" s="2"/>
      <c r="K15" s="2"/>
      <c r="L15" s="2"/>
      <c r="M15" s="2"/>
      <c r="N15" s="2">
        <v>5.2641650000000002</v>
      </c>
      <c r="O15" s="2">
        <v>2.7774570000000001</v>
      </c>
      <c r="P15" s="2"/>
      <c r="Q15" s="21"/>
    </row>
    <row r="16" spans="1:17" x14ac:dyDescent="0.25">
      <c r="A16" s="8">
        <v>473</v>
      </c>
      <c r="B16" s="19">
        <f>73*2</f>
        <v>146</v>
      </c>
      <c r="C16" s="2">
        <v>4.4927760000000001</v>
      </c>
      <c r="D16" s="2">
        <v>1.072729</v>
      </c>
      <c r="E16" s="2">
        <v>6.217212</v>
      </c>
      <c r="F16" s="2">
        <v>6.8865540000000003</v>
      </c>
      <c r="G16" s="2">
        <v>14.013500000000001</v>
      </c>
      <c r="H16" s="2">
        <v>18.68524</v>
      </c>
      <c r="I16" s="2"/>
      <c r="J16" s="2"/>
      <c r="K16" s="2"/>
      <c r="L16" s="2"/>
      <c r="M16" s="2"/>
      <c r="N16" s="2">
        <v>48.631980000000006</v>
      </c>
      <c r="O16" s="2"/>
      <c r="P16" s="2"/>
      <c r="Q16" s="21"/>
    </row>
    <row r="17" spans="1:17" x14ac:dyDescent="0.25">
      <c r="A17" s="8">
        <v>477</v>
      </c>
      <c r="B17" s="19">
        <f>77*2</f>
        <v>154</v>
      </c>
      <c r="C17" s="2">
        <v>2.5097479999999996</v>
      </c>
      <c r="D17" s="2"/>
      <c r="E17" s="2"/>
      <c r="F17" s="2">
        <v>5.3848950000000002</v>
      </c>
      <c r="G17" s="2">
        <v>11.61763</v>
      </c>
      <c r="H17" s="2">
        <v>10.564859999999999</v>
      </c>
      <c r="I17" s="2"/>
      <c r="J17" s="2"/>
      <c r="K17" s="2"/>
      <c r="L17" s="2"/>
      <c r="M17" s="2"/>
      <c r="N17" s="2">
        <v>68.889160000000004</v>
      </c>
      <c r="O17" s="2">
        <v>1.0337149999999999</v>
      </c>
      <c r="P17" s="2"/>
      <c r="Q17" s="21"/>
    </row>
    <row r="18" spans="1:17" x14ac:dyDescent="0.25">
      <c r="A18" s="8">
        <v>482</v>
      </c>
      <c r="B18" s="19">
        <f>82*2</f>
        <v>164</v>
      </c>
      <c r="C18" s="2">
        <v>4.2213639999999995</v>
      </c>
      <c r="D18" s="2"/>
      <c r="E18" s="2"/>
      <c r="F18" s="2">
        <v>8.3382129999999997</v>
      </c>
      <c r="G18" s="2">
        <v>10.158469999999999</v>
      </c>
      <c r="H18" s="2">
        <v>11.370850000000001</v>
      </c>
      <c r="I18" s="2"/>
      <c r="J18" s="2"/>
      <c r="K18" s="2"/>
      <c r="L18" s="2"/>
      <c r="M18" s="2"/>
      <c r="N18" s="2">
        <v>65.344049999999996</v>
      </c>
      <c r="O18" s="2">
        <v>0.56705039999999995</v>
      </c>
      <c r="P18" s="2"/>
      <c r="Q18" s="21"/>
    </row>
    <row r="19" spans="1:17" x14ac:dyDescent="0.25">
      <c r="A19" s="8">
        <v>483</v>
      </c>
      <c r="B19" s="19">
        <f>83*2</f>
        <v>166</v>
      </c>
      <c r="C19" s="2">
        <v>2.8672070000000001</v>
      </c>
      <c r="D19" s="2">
        <v>1.7178530000000001</v>
      </c>
      <c r="E19" s="2">
        <v>4.7196679999999995</v>
      </c>
      <c r="F19" s="2">
        <v>7.209918</v>
      </c>
      <c r="G19" s="2">
        <v>13.79928</v>
      </c>
      <c r="H19" s="2">
        <v>22.696899999999999</v>
      </c>
      <c r="I19" s="2"/>
      <c r="J19" s="2"/>
      <c r="K19" s="2"/>
      <c r="L19" s="2"/>
      <c r="M19" s="2"/>
      <c r="N19" s="2">
        <v>44.095709999999997</v>
      </c>
      <c r="O19" s="2">
        <v>2.893478</v>
      </c>
      <c r="P19" s="2"/>
      <c r="Q19" s="21"/>
    </row>
    <row r="20" spans="1:17" x14ac:dyDescent="0.25">
      <c r="A20" s="8">
        <v>486</v>
      </c>
      <c r="B20" s="19">
        <f>86*2</f>
        <v>172</v>
      </c>
      <c r="C20" s="2">
        <v>2.7476720000000001</v>
      </c>
      <c r="D20" s="2"/>
      <c r="E20" s="2"/>
      <c r="F20" s="2">
        <v>11.49394</v>
      </c>
      <c r="G20" s="2">
        <v>23.890439999999998</v>
      </c>
      <c r="H20" s="2">
        <v>25.043169999999996</v>
      </c>
      <c r="I20" s="2">
        <v>10.456519999999999</v>
      </c>
      <c r="J20" s="2"/>
      <c r="K20" s="2"/>
      <c r="L20" s="2">
        <v>10.06447</v>
      </c>
      <c r="M20" s="2"/>
      <c r="N20" s="2">
        <v>9.4562279999999994</v>
      </c>
      <c r="O20" s="2">
        <v>0.93377589999999988</v>
      </c>
      <c r="P20" s="2">
        <v>5.9137690000000003</v>
      </c>
      <c r="Q20" s="21"/>
    </row>
    <row r="21" spans="1:17" x14ac:dyDescent="0.25">
      <c r="A21" s="8">
        <v>492</v>
      </c>
      <c r="B21" s="18">
        <f>92*2</f>
        <v>184</v>
      </c>
      <c r="C21" s="2">
        <v>8.4428710000000002</v>
      </c>
      <c r="D21" s="2"/>
      <c r="E21" s="2"/>
      <c r="F21" s="2">
        <v>15.346099999999998</v>
      </c>
      <c r="G21" s="2">
        <v>29.079640000000001</v>
      </c>
      <c r="H21" s="2">
        <v>29.17521</v>
      </c>
      <c r="I21" s="2">
        <v>16.042300000000001</v>
      </c>
      <c r="J21" s="2"/>
      <c r="K21" s="2"/>
      <c r="L21" s="2"/>
      <c r="M21" s="2"/>
      <c r="N21" s="2"/>
      <c r="O21" s="2">
        <v>1.9138740000000001</v>
      </c>
      <c r="P21" s="2"/>
      <c r="Q21" s="21"/>
    </row>
    <row r="22" spans="1:17" x14ac:dyDescent="0.25">
      <c r="A22" s="8">
        <v>493</v>
      </c>
      <c r="B22" s="18">
        <f>93*2</f>
        <v>186</v>
      </c>
      <c r="C22" s="2">
        <v>4.326619</v>
      </c>
      <c r="D22" s="2">
        <v>1.049196</v>
      </c>
      <c r="E22" s="2">
        <v>3.2861929999999999</v>
      </c>
      <c r="F22" s="2">
        <v>10.332660000000001</v>
      </c>
      <c r="G22" s="2">
        <v>25.215549999999997</v>
      </c>
      <c r="H22" s="2">
        <v>31.336969999999997</v>
      </c>
      <c r="I22" s="2">
        <v>13.098480000000002</v>
      </c>
      <c r="J22" s="2"/>
      <c r="K22" s="2"/>
      <c r="L22" s="2">
        <v>9.518319</v>
      </c>
      <c r="M22" s="2"/>
      <c r="N22" s="2"/>
      <c r="O22" s="2">
        <v>1.836015</v>
      </c>
      <c r="P22" s="2"/>
      <c r="Q22" s="21"/>
    </row>
    <row r="23" spans="1:17" x14ac:dyDescent="0.25">
      <c r="A23" s="8">
        <v>494</v>
      </c>
      <c r="B23" s="18">
        <f>94*2</f>
        <v>188</v>
      </c>
      <c r="C23" s="2">
        <v>6.1001430000000001</v>
      </c>
      <c r="D23" s="2"/>
      <c r="E23" s="2"/>
      <c r="F23" s="2">
        <v>19.055689999999998</v>
      </c>
      <c r="G23" s="2">
        <v>30.021879999999999</v>
      </c>
      <c r="H23" s="2">
        <v>22.1022</v>
      </c>
      <c r="I23" s="2">
        <v>18.940750000000001</v>
      </c>
      <c r="J23" s="2"/>
      <c r="K23" s="2"/>
      <c r="L23" s="2"/>
      <c r="M23" s="2"/>
      <c r="N23" s="2"/>
      <c r="O23" s="2">
        <v>3.7793300000000003</v>
      </c>
      <c r="P23" s="2"/>
      <c r="Q23" s="21"/>
    </row>
    <row r="24" spans="1:17" x14ac:dyDescent="0.25">
      <c r="A24" s="8">
        <v>497</v>
      </c>
      <c r="B24" s="18">
        <f>97*2</f>
        <v>194</v>
      </c>
      <c r="C24" s="2">
        <v>5.0054870000000005</v>
      </c>
      <c r="D24" s="2"/>
      <c r="E24" s="2"/>
      <c r="F24" s="2">
        <v>11.75609</v>
      </c>
      <c r="G24" s="2">
        <v>24.130710000000001</v>
      </c>
      <c r="H24" s="2">
        <v>32.728540000000002</v>
      </c>
      <c r="I24" s="2">
        <v>9.6378850000000007</v>
      </c>
      <c r="J24" s="2"/>
      <c r="K24" s="2"/>
      <c r="L24" s="2">
        <v>8.1679909999999989</v>
      </c>
      <c r="M24" s="2"/>
      <c r="N24" s="2">
        <v>6.7196540000000002</v>
      </c>
      <c r="O24" s="2">
        <v>1.8536400000000002</v>
      </c>
      <c r="P24" s="2"/>
      <c r="Q24" s="21"/>
    </row>
    <row r="25" spans="1:17" x14ac:dyDescent="0.25">
      <c r="A25" s="8">
        <v>501</v>
      </c>
      <c r="B25" s="18">
        <f>101*2</f>
        <v>202</v>
      </c>
      <c r="C25" s="2">
        <v>5.8677090000000005</v>
      </c>
      <c r="D25" s="2"/>
      <c r="E25" s="2"/>
      <c r="F25" s="2">
        <v>15.95566</v>
      </c>
      <c r="G25" s="2">
        <v>30.136669999999999</v>
      </c>
      <c r="H25" s="2">
        <v>30.39273</v>
      </c>
      <c r="I25" s="2">
        <v>8.4203100000000006</v>
      </c>
      <c r="J25" s="2"/>
      <c r="K25" s="2"/>
      <c r="L25" s="2">
        <v>6.851585</v>
      </c>
      <c r="M25" s="2"/>
      <c r="N25" s="2"/>
      <c r="O25" s="2">
        <v>2.3753359999999999</v>
      </c>
      <c r="P25" s="2"/>
      <c r="Q25" s="21"/>
    </row>
    <row r="26" spans="1:17" x14ac:dyDescent="0.25">
      <c r="A26" s="8">
        <v>503</v>
      </c>
      <c r="B26" s="18">
        <f>103*2</f>
        <v>206</v>
      </c>
      <c r="C26" s="2">
        <v>6.9452310000000006</v>
      </c>
      <c r="D26" s="2">
        <v>1.77363</v>
      </c>
      <c r="E26" s="2">
        <v>3.303744</v>
      </c>
      <c r="F26" s="2">
        <v>8.469068</v>
      </c>
      <c r="G26" s="2">
        <v>22.314360000000001</v>
      </c>
      <c r="H26" s="2">
        <v>31.024479999999997</v>
      </c>
      <c r="I26" s="2">
        <v>13</v>
      </c>
      <c r="J26" s="2"/>
      <c r="K26" s="2"/>
      <c r="L26" s="2">
        <v>11</v>
      </c>
      <c r="M26" s="2"/>
      <c r="N26" s="2"/>
      <c r="O26" s="2">
        <v>1.7890349999999999</v>
      </c>
      <c r="P26" s="2"/>
      <c r="Q26" s="21"/>
    </row>
    <row r="27" spans="1:17" x14ac:dyDescent="0.25">
      <c r="A27" s="8">
        <v>506</v>
      </c>
      <c r="B27" s="18">
        <f>106*2</f>
        <v>212</v>
      </c>
      <c r="C27" s="2">
        <v>1.8811600000000002</v>
      </c>
      <c r="D27" s="2"/>
      <c r="E27" s="2"/>
      <c r="F27" s="2">
        <v>13.796639999999998</v>
      </c>
      <c r="G27" s="2">
        <v>20.343629999999997</v>
      </c>
      <c r="H27" s="2">
        <v>26.719809999999999</v>
      </c>
      <c r="I27" s="2">
        <v>9.3219860000000008</v>
      </c>
      <c r="J27" s="2"/>
      <c r="K27" s="2"/>
      <c r="L27" s="2">
        <v>11.444190000000001</v>
      </c>
      <c r="M27" s="2"/>
      <c r="N27" s="2">
        <v>4.6392750000000005</v>
      </c>
      <c r="O27" s="2"/>
      <c r="P27" s="2">
        <v>11.85331</v>
      </c>
      <c r="Q27" s="21"/>
    </row>
    <row r="28" spans="1:17" x14ac:dyDescent="0.25">
      <c r="A28" s="8">
        <v>507</v>
      </c>
      <c r="B28" s="17">
        <f>107*2</f>
        <v>214</v>
      </c>
      <c r="C28" s="2">
        <v>4.7680369999999996</v>
      </c>
      <c r="D28" s="2"/>
      <c r="E28" s="2"/>
      <c r="F28" s="2">
        <v>11.70791</v>
      </c>
      <c r="G28" s="2">
        <v>26.581320000000002</v>
      </c>
      <c r="H28" s="2">
        <v>23.47147</v>
      </c>
      <c r="I28" s="2">
        <v>12.28143</v>
      </c>
      <c r="J28" s="2"/>
      <c r="K28" s="2"/>
      <c r="L28" s="2">
        <v>11.758000000000001</v>
      </c>
      <c r="M28" s="2"/>
      <c r="N28" s="2">
        <v>8.5108470000000001</v>
      </c>
      <c r="O28" s="2">
        <v>0.92098400000000002</v>
      </c>
      <c r="P28" s="2"/>
      <c r="Q28" s="21"/>
    </row>
    <row r="29" spans="1:17" x14ac:dyDescent="0.25">
      <c r="A29" s="8">
        <v>510</v>
      </c>
      <c r="B29" s="17">
        <f>110*2</f>
        <v>220</v>
      </c>
      <c r="C29" s="2">
        <v>1.8763669999999999</v>
      </c>
      <c r="D29" s="2"/>
      <c r="E29" s="2"/>
      <c r="F29" s="2">
        <v>7.3148119999999999</v>
      </c>
      <c r="G29" s="2">
        <v>21.58296</v>
      </c>
      <c r="H29" s="2">
        <v>20.767469999999999</v>
      </c>
      <c r="I29" s="2">
        <v>7.6005970000000005</v>
      </c>
      <c r="J29" s="2"/>
      <c r="K29" s="2"/>
      <c r="L29" s="2">
        <v>8.6333129999999993</v>
      </c>
      <c r="M29" s="2"/>
      <c r="N29" s="2">
        <v>31.217109999999998</v>
      </c>
      <c r="O29" s="2">
        <v>1.0073669999999999</v>
      </c>
      <c r="P29" s="2"/>
      <c r="Q29" s="21"/>
    </row>
    <row r="30" spans="1:17" x14ac:dyDescent="0.25">
      <c r="A30" s="8">
        <v>513</v>
      </c>
      <c r="B30" s="17">
        <f>113*2</f>
        <v>226</v>
      </c>
      <c r="C30" s="2">
        <v>4.1791849999999995</v>
      </c>
      <c r="D30" s="2">
        <v>0.67313199999999995</v>
      </c>
      <c r="E30" s="2">
        <v>1.8771710000000001</v>
      </c>
      <c r="F30" s="2">
        <v>9.0823730000000005</v>
      </c>
      <c r="G30" s="2">
        <v>18.389969999999998</v>
      </c>
      <c r="H30" s="2">
        <v>29.006890000000002</v>
      </c>
      <c r="I30" s="2">
        <v>17.020489999999999</v>
      </c>
      <c r="J30" s="2"/>
      <c r="K30" s="2"/>
      <c r="L30" s="2">
        <v>12.32518</v>
      </c>
      <c r="M30" s="2"/>
      <c r="N30" s="2">
        <v>6.1681850000000003</v>
      </c>
      <c r="O30" s="2">
        <v>1.277433</v>
      </c>
      <c r="P30" s="2"/>
      <c r="Q30" s="21"/>
    </row>
    <row r="31" spans="1:17" x14ac:dyDescent="0.25">
      <c r="A31" s="8">
        <v>516</v>
      </c>
      <c r="B31" s="17">
        <f>116*2</f>
        <v>232</v>
      </c>
      <c r="C31" s="2">
        <v>4.5810709999999997</v>
      </c>
      <c r="D31" s="2"/>
      <c r="E31" s="2"/>
      <c r="F31" s="2">
        <v>11.914300000000001</v>
      </c>
      <c r="G31" s="2">
        <v>19.695640000000001</v>
      </c>
      <c r="H31" s="2">
        <v>16.13879</v>
      </c>
      <c r="I31" s="2">
        <v>12.23832</v>
      </c>
      <c r="J31" s="2"/>
      <c r="K31" s="2"/>
      <c r="L31" s="2">
        <v>7.4740890000000002</v>
      </c>
      <c r="M31" s="2"/>
      <c r="N31" s="2">
        <v>27.95778</v>
      </c>
      <c r="O31" s="2"/>
      <c r="P31" s="2"/>
      <c r="Q31" s="21"/>
    </row>
    <row r="32" spans="1:17" x14ac:dyDescent="0.25">
      <c r="A32" s="8">
        <v>519</v>
      </c>
      <c r="B32" s="15">
        <f>119*2</f>
        <v>238</v>
      </c>
      <c r="C32" s="2">
        <v>1.9664149999999998</v>
      </c>
      <c r="D32" s="2"/>
      <c r="E32" s="2"/>
      <c r="F32" s="2">
        <v>7.6751200000000006</v>
      </c>
      <c r="G32" s="2">
        <v>14.88842</v>
      </c>
      <c r="H32" s="2">
        <v>24.850179999999998</v>
      </c>
      <c r="I32" s="2">
        <v>9.1716409999999993</v>
      </c>
      <c r="J32" s="2"/>
      <c r="K32" s="2"/>
      <c r="L32" s="2">
        <v>7.4884649999999997</v>
      </c>
      <c r="M32" s="2"/>
      <c r="N32" s="2">
        <v>33.265949999999997</v>
      </c>
      <c r="O32" s="2">
        <v>0.69381499999999996</v>
      </c>
      <c r="P32" s="2"/>
      <c r="Q32" s="21"/>
    </row>
    <row r="33" spans="1:17" x14ac:dyDescent="0.25">
      <c r="A33" s="8">
        <v>523</v>
      </c>
      <c r="B33" s="15">
        <f>123*2</f>
        <v>246</v>
      </c>
      <c r="C33" s="2">
        <v>1.693873</v>
      </c>
      <c r="D33" s="2"/>
      <c r="E33" s="2"/>
      <c r="F33" s="2">
        <v>7.6555300000000006</v>
      </c>
      <c r="G33" s="2">
        <v>13.33433</v>
      </c>
      <c r="H33" s="2">
        <v>23.517240000000001</v>
      </c>
      <c r="I33" s="2">
        <v>11.72288</v>
      </c>
      <c r="J33" s="2"/>
      <c r="K33" s="2"/>
      <c r="L33" s="2">
        <v>17.200509999999998</v>
      </c>
      <c r="M33" s="2"/>
      <c r="N33" s="2">
        <v>24.875639999999997</v>
      </c>
      <c r="O33" s="2"/>
      <c r="P33" s="2"/>
      <c r="Q33" s="21"/>
    </row>
    <row r="34" spans="1:17" x14ac:dyDescent="0.25">
      <c r="A34" s="8">
        <v>525</v>
      </c>
      <c r="B34" s="15">
        <f>125*2</f>
        <v>250</v>
      </c>
      <c r="C34" s="2">
        <v>1.2269300000000001</v>
      </c>
      <c r="D34" s="2"/>
      <c r="E34" s="2"/>
      <c r="F34" s="2">
        <v>9.0218910000000001</v>
      </c>
      <c r="G34" s="2">
        <v>19.74905</v>
      </c>
      <c r="H34" s="2">
        <v>38.491170000000004</v>
      </c>
      <c r="I34" s="2">
        <v>7.1099620000000003</v>
      </c>
      <c r="J34" s="2"/>
      <c r="K34" s="2"/>
      <c r="L34" s="2">
        <v>10.313269999999999</v>
      </c>
      <c r="M34" s="2"/>
      <c r="N34" s="2">
        <v>12.596080000000001</v>
      </c>
      <c r="O34" s="2">
        <v>1.491644</v>
      </c>
      <c r="P34" s="2"/>
      <c r="Q34" s="21"/>
    </row>
    <row r="35" spans="1:17" x14ac:dyDescent="0.25">
      <c r="A35" s="8">
        <v>529</v>
      </c>
      <c r="B35" s="15">
        <f>129*2</f>
        <v>258</v>
      </c>
      <c r="C35" s="2"/>
      <c r="D35" s="2"/>
      <c r="E35" s="2"/>
      <c r="F35" s="2">
        <v>10.22569</v>
      </c>
      <c r="G35" s="2">
        <v>19.954219999999999</v>
      </c>
      <c r="H35" s="2">
        <v>33.728449999999995</v>
      </c>
      <c r="I35" s="2">
        <v>9.164479</v>
      </c>
      <c r="J35" s="2"/>
      <c r="K35" s="2"/>
      <c r="L35" s="2">
        <v>10.53037</v>
      </c>
      <c r="M35" s="2"/>
      <c r="N35" s="2">
        <v>15.37608</v>
      </c>
      <c r="O35" s="2">
        <v>1.020702</v>
      </c>
      <c r="P35" s="2"/>
      <c r="Q35" s="21"/>
    </row>
    <row r="36" spans="1:17" x14ac:dyDescent="0.25">
      <c r="A36" s="8">
        <v>533</v>
      </c>
      <c r="B36" s="15">
        <f>133*2</f>
        <v>266</v>
      </c>
      <c r="C36" s="2"/>
      <c r="D36" s="2"/>
      <c r="E36" s="2"/>
      <c r="F36" s="2">
        <v>6.8160419999999995</v>
      </c>
      <c r="G36" s="2">
        <v>12.699779999999999</v>
      </c>
      <c r="H36" s="2">
        <v>33.121580000000002</v>
      </c>
      <c r="I36" s="2">
        <v>9.8494340000000005</v>
      </c>
      <c r="J36" s="2">
        <v>6.8062839999999998</v>
      </c>
      <c r="K36" s="2"/>
      <c r="L36" s="2">
        <v>16.802769999999999</v>
      </c>
      <c r="M36" s="2"/>
      <c r="N36" s="2">
        <v>13.046869999999998</v>
      </c>
      <c r="O36" s="2">
        <v>0.85723899999999986</v>
      </c>
      <c r="P36" s="2"/>
      <c r="Q36" s="21"/>
    </row>
    <row r="37" spans="1:17" x14ac:dyDescent="0.25">
      <c r="A37" s="8">
        <v>535</v>
      </c>
      <c r="B37" s="15">
        <f>135*2</f>
        <v>270</v>
      </c>
      <c r="C37" s="2">
        <v>0.89711129999999994</v>
      </c>
      <c r="D37" s="2"/>
      <c r="E37" s="2"/>
      <c r="F37" s="2">
        <v>8.3400630000000007</v>
      </c>
      <c r="G37" s="2">
        <v>21.353730000000002</v>
      </c>
      <c r="H37" s="2">
        <v>32.423479999999998</v>
      </c>
      <c r="I37" s="2">
        <v>13.848610000000001</v>
      </c>
      <c r="J37" s="2"/>
      <c r="K37" s="2"/>
      <c r="L37" s="2">
        <v>11.194329999999999</v>
      </c>
      <c r="M37" s="2"/>
      <c r="N37" s="2">
        <v>10.92469</v>
      </c>
      <c r="O37" s="2">
        <v>1.0179880000000001</v>
      </c>
      <c r="P37" s="2"/>
      <c r="Q37" s="21"/>
    </row>
    <row r="38" spans="1:17" x14ac:dyDescent="0.25">
      <c r="A38" s="8">
        <v>538</v>
      </c>
      <c r="B38" s="16">
        <f>138*2</f>
        <v>276</v>
      </c>
      <c r="C38" s="2">
        <v>1</v>
      </c>
      <c r="D38" s="2"/>
      <c r="E38" s="2"/>
      <c r="F38" s="2">
        <v>9.3677499999999991</v>
      </c>
      <c r="G38" s="2">
        <v>17.60829</v>
      </c>
      <c r="H38" s="2">
        <v>27.945260000000001</v>
      </c>
      <c r="I38" s="2">
        <v>17.775679999999998</v>
      </c>
      <c r="J38" s="2"/>
      <c r="K38" s="2"/>
      <c r="L38" s="2">
        <v>12.15387</v>
      </c>
      <c r="M38" s="2"/>
      <c r="N38" s="2">
        <v>14.849629999999999</v>
      </c>
      <c r="O38" s="2"/>
      <c r="P38" s="2"/>
      <c r="Q38" s="21"/>
    </row>
    <row r="39" spans="1:17" x14ac:dyDescent="0.25">
      <c r="A39" s="8">
        <v>541</v>
      </c>
      <c r="B39" s="16">
        <f>141*2</f>
        <v>282</v>
      </c>
      <c r="C39" s="2"/>
      <c r="D39" s="2"/>
      <c r="E39" s="2"/>
      <c r="F39" s="2">
        <v>10.162319999999999</v>
      </c>
      <c r="G39" s="2">
        <v>23.499379999999999</v>
      </c>
      <c r="H39" s="2">
        <v>24.686199999999999</v>
      </c>
      <c r="I39" s="2">
        <v>17.62189</v>
      </c>
      <c r="J39" s="2"/>
      <c r="K39" s="2"/>
      <c r="L39" s="2">
        <v>10.366849999999999</v>
      </c>
      <c r="M39" s="2"/>
      <c r="N39" s="2">
        <v>11.04787</v>
      </c>
      <c r="O39" s="2">
        <v>2.615494</v>
      </c>
      <c r="P39" s="2"/>
      <c r="Q39" s="21"/>
    </row>
    <row r="40" spans="1:17" x14ac:dyDescent="0.25">
      <c r="A40" s="8">
        <v>543</v>
      </c>
      <c r="B40" s="16">
        <f>143*2</f>
        <v>286</v>
      </c>
      <c r="C40" s="2"/>
      <c r="D40" s="2"/>
      <c r="E40" s="2"/>
      <c r="F40" s="2">
        <v>6.2822550000000001</v>
      </c>
      <c r="G40" s="2">
        <v>10.638820000000001</v>
      </c>
      <c r="H40" s="2">
        <v>33.60801</v>
      </c>
      <c r="I40" s="2">
        <v>13.022619999999998</v>
      </c>
      <c r="J40" s="2">
        <v>5.853917</v>
      </c>
      <c r="K40" s="2"/>
      <c r="L40" s="2">
        <v>12.52718</v>
      </c>
      <c r="M40" s="2">
        <v>4.3412990000000002</v>
      </c>
      <c r="N40" s="2">
        <v>13.27506</v>
      </c>
      <c r="O40" s="2">
        <v>1</v>
      </c>
      <c r="P40" s="2"/>
      <c r="Q40" s="21"/>
    </row>
    <row r="41" spans="1:17" x14ac:dyDescent="0.25">
      <c r="A41" s="8">
        <v>546</v>
      </c>
      <c r="B41" s="16">
        <f>146*2</f>
        <v>292</v>
      </c>
      <c r="C41" s="2">
        <v>0.55112430000000001</v>
      </c>
      <c r="D41" s="2"/>
      <c r="E41" s="2"/>
      <c r="F41" s="2">
        <v>9.0094410000000007</v>
      </c>
      <c r="G41" s="2">
        <v>17.4665</v>
      </c>
      <c r="H41" s="2">
        <v>28.671150000000001</v>
      </c>
      <c r="I41" s="2">
        <v>14.386060000000001</v>
      </c>
      <c r="J41" s="2"/>
      <c r="K41" s="2"/>
      <c r="L41" s="2">
        <v>15.44914</v>
      </c>
      <c r="M41" s="2"/>
      <c r="N41" s="2">
        <v>13.635579999999999</v>
      </c>
      <c r="O41" s="2">
        <v>0.83100719999999995</v>
      </c>
      <c r="P41" s="2"/>
      <c r="Q41" s="21"/>
    </row>
    <row r="42" spans="1:17" x14ac:dyDescent="0.25">
      <c r="M42" s="21"/>
      <c r="N42" s="21"/>
      <c r="O42" s="22"/>
      <c r="P42" s="21"/>
      <c r="Q42" s="21"/>
    </row>
    <row r="44" spans="1:17" x14ac:dyDescent="0.25">
      <c r="O44" s="20"/>
    </row>
    <row r="45" spans="1:17" x14ac:dyDescent="0.25">
      <c r="O4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Банное</vt:lpstr>
      <vt:lpstr>Сабакты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2023-10-02T09:14:05Z</dcterms:modified>
</cp:coreProperties>
</file>